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TO PARQUE LINEAR E AV DOM SEBASTIÃO\"/>
    </mc:Choice>
  </mc:AlternateContent>
  <bookViews>
    <workbookView xWindow="120" yWindow="15" windowWidth="9075" windowHeight="4665"/>
  </bookViews>
  <sheets>
    <sheet name="PQ_LINEAR" sheetId="17" r:id="rId1"/>
  </sheets>
  <definedNames>
    <definedName name="_xlnm.Print_Area" localSheetId="0">PQ_LINEAR!$A$1:$K$29</definedName>
  </definedNames>
  <calcPr calcId="162913" iterateDelta="1E-4"/>
</workbook>
</file>

<file path=xl/calcChain.xml><?xml version="1.0" encoding="utf-8"?>
<calcChain xmlns="http://schemas.openxmlformats.org/spreadsheetml/2006/main">
  <c r="H27" i="17" l="1"/>
  <c r="D27" i="17"/>
  <c r="H26" i="17"/>
  <c r="D26" i="17"/>
  <c r="H17" i="17"/>
  <c r="D17" i="17"/>
  <c r="E27" i="17" l="1"/>
  <c r="J27" i="17"/>
  <c r="J26" i="17"/>
  <c r="E26" i="17"/>
  <c r="J17" i="17"/>
  <c r="E17" i="17"/>
  <c r="C14" i="17" l="1"/>
  <c r="D14" i="17" s="1"/>
  <c r="E14" i="17" s="1"/>
  <c r="D21" i="17"/>
  <c r="D20" i="17"/>
  <c r="J20" i="17" s="1"/>
  <c r="D12" i="17"/>
  <c r="D13" i="17"/>
  <c r="D11" i="17"/>
  <c r="E11" i="17" s="1"/>
  <c r="C22" i="17"/>
  <c r="C23" i="17" s="1"/>
  <c r="C24" i="17" s="1"/>
  <c r="C25" i="17" s="1"/>
  <c r="D25" i="17" s="1"/>
  <c r="C21" i="17"/>
  <c r="H11" i="17"/>
  <c r="H25" i="17"/>
  <c r="H20" i="17"/>
  <c r="H24" i="17"/>
  <c r="H23" i="17"/>
  <c r="H22" i="17"/>
  <c r="H21" i="17"/>
  <c r="H18" i="17"/>
  <c r="H16" i="17"/>
  <c r="H15" i="17"/>
  <c r="H14" i="17"/>
  <c r="H13" i="17"/>
  <c r="N13" i="17" s="1"/>
  <c r="H12" i="17"/>
  <c r="N12" i="17" s="1"/>
  <c r="O12" i="17" s="1"/>
  <c r="O13" i="17" l="1"/>
  <c r="D24" i="17"/>
  <c r="N14" i="17"/>
  <c r="O14" i="17" s="1"/>
  <c r="D22" i="17"/>
  <c r="E22" i="17" s="1"/>
  <c r="C15" i="17"/>
  <c r="N15" i="17"/>
  <c r="O15" i="17" s="1"/>
  <c r="D23" i="17"/>
  <c r="E20" i="17"/>
  <c r="J23" i="17"/>
  <c r="J21" i="17"/>
  <c r="E23" i="17"/>
  <c r="J14" i="17"/>
  <c r="J11" i="17"/>
  <c r="K11" i="17" s="1"/>
  <c r="K20" i="17" s="1"/>
  <c r="J13" i="17"/>
  <c r="E13" i="17"/>
  <c r="J12" i="17"/>
  <c r="E12" i="17"/>
  <c r="D15" i="17" l="1"/>
  <c r="C16" i="17"/>
  <c r="J22" i="17"/>
  <c r="N16" i="17"/>
  <c r="N17" i="17" s="1"/>
  <c r="E21" i="17"/>
  <c r="K12" i="17"/>
  <c r="K21" i="17" s="1"/>
  <c r="K26" i="17" s="1"/>
  <c r="E24" i="17"/>
  <c r="J24" i="17"/>
  <c r="E25" i="17"/>
  <c r="J25" i="17"/>
  <c r="K13" i="17" l="1"/>
  <c r="K14" i="17" s="1"/>
  <c r="K22" i="17"/>
  <c r="D16" i="17"/>
  <c r="E16" i="17" s="1"/>
  <c r="C18" i="17"/>
  <c r="D18" i="17" s="1"/>
  <c r="J15" i="17"/>
  <c r="K15" i="17" s="1"/>
  <c r="E15" i="17"/>
  <c r="J16" i="17"/>
  <c r="K16" i="17" s="1"/>
  <c r="K17" i="17" s="1"/>
  <c r="E18" i="17" l="1"/>
  <c r="J18" i="17"/>
  <c r="K18" i="17" s="1"/>
  <c r="K23" i="17"/>
  <c r="K24" i="17" s="1"/>
  <c r="K25" i="17" s="1"/>
  <c r="K27" i="17"/>
</calcChain>
</file>

<file path=xl/sharedStrings.xml><?xml version="1.0" encoding="utf-8"?>
<sst xmlns="http://schemas.openxmlformats.org/spreadsheetml/2006/main" count="54" uniqueCount="42">
  <si>
    <t xml:space="preserve">CÁLCULO DE QUEDA DE TENSÃO </t>
  </si>
  <si>
    <t xml:space="preserve"> DV%*100=[(Coef.Q.Ten.)*Prod.(A*K)]*100/DV</t>
  </si>
  <si>
    <t>Trecho</t>
  </si>
  <si>
    <t>Dist(km)</t>
  </si>
  <si>
    <t>Pot(W)</t>
  </si>
  <si>
    <t>Corr(A)</t>
  </si>
  <si>
    <t>Prod(A*km)</t>
  </si>
  <si>
    <t>Bit(mm2)</t>
  </si>
  <si>
    <t>DV</t>
  </si>
  <si>
    <t>DV%*100</t>
  </si>
  <si>
    <t>TOTAL</t>
  </si>
  <si>
    <t>A - B</t>
  </si>
  <si>
    <t>B - C</t>
  </si>
  <si>
    <t>E - F</t>
  </si>
  <si>
    <t>C. Qued.</t>
  </si>
  <si>
    <t>Mt</t>
  </si>
  <si>
    <t>I - J</t>
  </si>
  <si>
    <t>G - H</t>
  </si>
  <si>
    <t>D - E</t>
  </si>
  <si>
    <t>3#25</t>
  </si>
  <si>
    <t>3#16</t>
  </si>
  <si>
    <t>3#10</t>
  </si>
  <si>
    <t>3#6</t>
  </si>
  <si>
    <t>J - K</t>
  </si>
  <si>
    <t>C - D</t>
  </si>
  <si>
    <t>A - G</t>
  </si>
  <si>
    <t>H - I</t>
  </si>
  <si>
    <t>K - L</t>
  </si>
  <si>
    <t>DR - A</t>
  </si>
  <si>
    <r>
      <t>OBRA:</t>
    </r>
    <r>
      <rPr>
        <sz val="12"/>
        <rFont val="Times New Roman"/>
        <family val="1"/>
      </rPr>
      <t xml:space="preserve"> IMPLANTAÇÃO DO SISTEMA DE ILUMINAÇÃO DO PARQUE LINEAR- PRIMAVERA DO LESTE </t>
    </r>
  </si>
  <si>
    <r>
      <t>SECUN</t>
    </r>
    <r>
      <rPr>
        <sz val="12"/>
        <rFont val="Times New Roman"/>
        <family val="1"/>
      </rPr>
      <t xml:space="preserve"> .  220/127V       PRIM. 13,8 kV             </t>
    </r>
    <r>
      <rPr>
        <b/>
        <sz val="10"/>
        <rFont val="Times New Roman"/>
        <family val="1"/>
      </rPr>
      <t/>
    </r>
  </si>
  <si>
    <t>CIRCUITO ÚNICO</t>
  </si>
  <si>
    <t>TR - DR</t>
  </si>
  <si>
    <t>Al-70</t>
  </si>
  <si>
    <t>Cu-25</t>
  </si>
  <si>
    <t>Cu-16</t>
  </si>
  <si>
    <t>Cu-10</t>
  </si>
  <si>
    <t>Cu-6</t>
  </si>
  <si>
    <t>E - E'</t>
  </si>
  <si>
    <t>H - H'</t>
  </si>
  <si>
    <t>I - I'</t>
  </si>
  <si>
    <t>PREPARADO POR  ________________VISTO _______________ EM 08/18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</si>
</sst>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0000_);_(* \(#,##0.00000\);_(* &quot;-&quot;??_);_(@_)"/>
    <numFmt numFmtId="166" formatCode="0.000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9" fontId="2" fillId="0" borderId="0" xfId="0" applyNumberFormat="1" applyFont="1" applyBorder="1"/>
    <xf numFmtId="165" fontId="2" fillId="0" borderId="0" xfId="1" applyNumberFormat="1" applyFont="1" applyBorder="1"/>
    <xf numFmtId="165" fontId="2" fillId="0" borderId="0" xfId="1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Continuous"/>
    </xf>
    <xf numFmtId="165" fontId="4" fillId="2" borderId="0" xfId="1" applyNumberFormat="1" applyFont="1" applyFill="1" applyBorder="1" applyAlignment="1">
      <alignment horizontal="centerContinuous"/>
    </xf>
    <xf numFmtId="165" fontId="4" fillId="2" borderId="1" xfId="1" applyNumberFormat="1" applyFont="1" applyFill="1" applyBorder="1" applyAlignment="1">
      <alignment vertical="center"/>
    </xf>
    <xf numFmtId="0" fontId="5" fillId="2" borderId="2" xfId="0" applyFont="1" applyFill="1" applyBorder="1" applyAlignment="1"/>
    <xf numFmtId="0" fontId="4" fillId="2" borderId="3" xfId="0" applyFont="1" applyFill="1" applyBorder="1" applyAlignment="1"/>
    <xf numFmtId="165" fontId="4" fillId="2" borderId="3" xfId="1" applyNumberFormat="1" applyFont="1" applyFill="1" applyBorder="1" applyAlignment="1"/>
    <xf numFmtId="165" fontId="4" fillId="2" borderId="3" xfId="1" applyNumberFormat="1" applyFont="1" applyFill="1" applyBorder="1" applyAlignment="1">
      <alignment horizontal="centerContinuous"/>
    </xf>
    <xf numFmtId="165" fontId="4" fillId="2" borderId="4" xfId="1" applyNumberFormat="1" applyFont="1" applyFill="1" applyBorder="1" applyAlignment="1">
      <alignment vertical="center"/>
    </xf>
    <xf numFmtId="0" fontId="4" fillId="2" borderId="5" xfId="0" applyFont="1" applyFill="1" applyBorder="1" applyAlignment="1"/>
    <xf numFmtId="165" fontId="4" fillId="2" borderId="0" xfId="1" applyNumberFormat="1" applyFont="1" applyFill="1" applyBorder="1"/>
    <xf numFmtId="0" fontId="4" fillId="2" borderId="0" xfId="0" applyFont="1" applyFill="1" applyBorder="1"/>
    <xf numFmtId="165" fontId="5" fillId="2" borderId="1" xfId="1" applyNumberFormat="1" applyFont="1" applyFill="1" applyBorder="1" applyAlignment="1">
      <alignment vertical="center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/>
    <xf numFmtId="0" fontId="4" fillId="0" borderId="0" xfId="0" applyFont="1" applyBorder="1"/>
    <xf numFmtId="0" fontId="4" fillId="2" borderId="3" xfId="0" applyFont="1" applyFill="1" applyBorder="1"/>
    <xf numFmtId="165" fontId="4" fillId="2" borderId="3" xfId="1" applyNumberFormat="1" applyFont="1" applyFill="1" applyBorder="1"/>
    <xf numFmtId="0" fontId="4" fillId="0" borderId="5" xfId="0" applyFont="1" applyBorder="1" applyAlignment="1">
      <alignment horizontal="center"/>
    </xf>
    <xf numFmtId="165" fontId="4" fillId="0" borderId="0" xfId="1" applyNumberFormat="1" applyFont="1" applyBorder="1"/>
    <xf numFmtId="165" fontId="4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165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165" fontId="4" fillId="2" borderId="7" xfId="1" applyNumberFormat="1" applyFont="1" applyFill="1" applyBorder="1" applyAlignment="1"/>
    <xf numFmtId="165" fontId="4" fillId="2" borderId="8" xfId="1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Continuous"/>
    </xf>
    <xf numFmtId="0" fontId="3" fillId="0" borderId="9" xfId="0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vertical="center"/>
    </xf>
    <xf numFmtId="166" fontId="4" fillId="0" borderId="0" xfId="0" applyNumberFormat="1" applyFont="1" applyBorder="1"/>
    <xf numFmtId="0" fontId="5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O19" sqref="O19"/>
    </sheetView>
  </sheetViews>
  <sheetFormatPr defaultColWidth="11.42578125" defaultRowHeight="12.75" x14ac:dyDescent="0.2"/>
  <cols>
    <col min="1" max="1" width="7.140625" style="2" customWidth="1"/>
    <col min="2" max="3" width="7.42578125" style="2" customWidth="1"/>
    <col min="4" max="4" width="12" style="5" customWidth="1"/>
    <col min="5" max="5" width="10.7109375" style="5" customWidth="1"/>
    <col min="6" max="6" width="8" style="2" customWidth="1"/>
    <col min="7" max="7" width="8" style="2" bestFit="1" customWidth="1"/>
    <col min="8" max="8" width="4.28515625" style="2" hidden="1" customWidth="1"/>
    <col min="9" max="9" width="4.7109375" style="2" customWidth="1"/>
    <col min="10" max="10" width="11.85546875" style="5" customWidth="1"/>
    <col min="11" max="11" width="11.85546875" style="6" customWidth="1"/>
    <col min="12" max="12" width="11.42578125" style="1" customWidth="1"/>
    <col min="13" max="16384" width="11.42578125" style="2"/>
  </cols>
  <sheetData>
    <row r="1" spans="1:15" ht="18.75" x14ac:dyDescent="0.3">
      <c r="A1" s="36" t="s">
        <v>0</v>
      </c>
      <c r="B1" s="7"/>
      <c r="C1" s="7"/>
      <c r="D1" s="8"/>
      <c r="E1" s="8"/>
      <c r="F1" s="7"/>
      <c r="G1" s="7"/>
      <c r="H1" s="7"/>
      <c r="I1" s="7"/>
      <c r="J1" s="8"/>
      <c r="K1" s="9"/>
    </row>
    <row r="2" spans="1:15" ht="31.5" customHeight="1" x14ac:dyDescent="0.25">
      <c r="A2" s="41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5" ht="15.75" x14ac:dyDescent="0.25">
      <c r="A3" s="10" t="s">
        <v>30</v>
      </c>
      <c r="B3" s="11"/>
      <c r="C3" s="11"/>
      <c r="D3" s="12"/>
      <c r="E3" s="13"/>
      <c r="F3" s="11"/>
      <c r="G3" s="11"/>
      <c r="H3" s="11"/>
      <c r="I3" s="11"/>
      <c r="J3" s="12"/>
      <c r="K3" s="14"/>
    </row>
    <row r="4" spans="1:15" ht="6" customHeight="1" x14ac:dyDescent="0.25">
      <c r="A4" s="15"/>
      <c r="B4" s="7"/>
      <c r="C4" s="7"/>
      <c r="D4" s="8"/>
      <c r="E4" s="16"/>
      <c r="F4" s="17"/>
      <c r="G4" s="17"/>
      <c r="H4" s="17"/>
      <c r="I4" s="17"/>
      <c r="J4" s="16"/>
      <c r="K4" s="18"/>
    </row>
    <row r="5" spans="1:15" ht="15.75" x14ac:dyDescent="0.25">
      <c r="A5" s="19"/>
      <c r="B5" s="17"/>
      <c r="C5" s="17"/>
      <c r="D5" s="16"/>
      <c r="E5" s="16"/>
      <c r="F5" s="17"/>
      <c r="G5" s="17"/>
      <c r="H5" s="17"/>
      <c r="I5" s="17"/>
      <c r="J5" s="16"/>
      <c r="K5" s="9"/>
      <c r="O5" s="4"/>
    </row>
    <row r="6" spans="1:15" ht="15.75" x14ac:dyDescent="0.25">
      <c r="A6" s="19"/>
      <c r="B6" s="17"/>
      <c r="C6" s="17"/>
      <c r="D6" s="16"/>
      <c r="E6" s="16"/>
      <c r="F6" s="17"/>
      <c r="G6" s="17"/>
      <c r="H6" s="17"/>
      <c r="I6" s="17"/>
      <c r="J6" s="16"/>
      <c r="K6" s="9"/>
    </row>
    <row r="7" spans="1:15" ht="15.75" x14ac:dyDescent="0.25">
      <c r="A7" s="19"/>
      <c r="B7" s="20"/>
      <c r="C7" s="17"/>
      <c r="D7" s="16"/>
      <c r="E7" s="16"/>
      <c r="F7" s="17"/>
      <c r="G7" s="20"/>
      <c r="H7" s="17"/>
      <c r="I7" s="17"/>
      <c r="J7" s="16"/>
      <c r="K7" s="9"/>
    </row>
    <row r="8" spans="1:15" ht="15.75" x14ac:dyDescent="0.25">
      <c r="A8" s="21" t="s">
        <v>1</v>
      </c>
      <c r="B8" s="22"/>
      <c r="C8" s="17"/>
      <c r="D8" s="16"/>
      <c r="E8" s="16"/>
      <c r="F8" s="23"/>
      <c r="G8" s="23"/>
      <c r="H8" s="23"/>
      <c r="I8" s="23"/>
      <c r="J8" s="24"/>
      <c r="K8" s="14"/>
    </row>
    <row r="9" spans="1:15" x14ac:dyDescent="0.2">
      <c r="A9" s="37" t="s">
        <v>2</v>
      </c>
      <c r="B9" s="37" t="s">
        <v>3</v>
      </c>
      <c r="C9" s="37" t="s">
        <v>4</v>
      </c>
      <c r="D9" s="38" t="s">
        <v>5</v>
      </c>
      <c r="E9" s="38" t="s">
        <v>6</v>
      </c>
      <c r="F9" s="37" t="s">
        <v>7</v>
      </c>
      <c r="G9" s="37" t="s">
        <v>14</v>
      </c>
      <c r="H9" s="37" t="s">
        <v>15</v>
      </c>
      <c r="I9" s="37" t="s">
        <v>8</v>
      </c>
      <c r="J9" s="38" t="s">
        <v>9</v>
      </c>
      <c r="K9" s="39" t="s">
        <v>10</v>
      </c>
      <c r="L9" s="3"/>
    </row>
    <row r="10" spans="1:15" ht="15.75" x14ac:dyDescent="0.25">
      <c r="A10" s="44" t="s">
        <v>31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  <c r="L10" s="3"/>
      <c r="N10" s="2" t="s">
        <v>10</v>
      </c>
      <c r="O10" s="4">
        <v>0.1</v>
      </c>
    </row>
    <row r="11" spans="1:15" ht="15.75" x14ac:dyDescent="0.25">
      <c r="A11" s="25" t="s">
        <v>32</v>
      </c>
      <c r="B11" s="40">
        <v>0.15</v>
      </c>
      <c r="C11" s="22">
        <v>7560</v>
      </c>
      <c r="D11" s="26">
        <f>C11/(220*SQRT(3)*0.95)</f>
        <v>20.884057584084076</v>
      </c>
      <c r="E11" s="27">
        <f t="shared" ref="E11" si="0">B11*D11</f>
        <v>3.1326086376126114</v>
      </c>
      <c r="F11" s="31" t="s">
        <v>33</v>
      </c>
      <c r="G11" s="29">
        <v>0.93</v>
      </c>
      <c r="H11" s="28">
        <f t="shared" ref="H11" si="1">B11*3000</f>
        <v>450</v>
      </c>
      <c r="I11" s="22">
        <v>220</v>
      </c>
      <c r="J11" s="26">
        <f t="shared" ref="J11" si="2">(B11*D11*G11*100)/I11</f>
        <v>1.3242391058998766</v>
      </c>
      <c r="K11" s="30">
        <f>J11</f>
        <v>1.3242391058998766</v>
      </c>
      <c r="L11" s="3"/>
      <c r="O11" s="4"/>
    </row>
    <row r="12" spans="1:15" ht="15.75" x14ac:dyDescent="0.25">
      <c r="A12" s="25" t="s">
        <v>28</v>
      </c>
      <c r="B12" s="40">
        <v>0.02</v>
      </c>
      <c r="C12" s="22">
        <v>7560</v>
      </c>
      <c r="D12" s="26">
        <f t="shared" ref="D12:D27" si="3">C12/(220*SQRT(3)*0.95)</f>
        <v>20.884057584084076</v>
      </c>
      <c r="E12" s="27">
        <f t="shared" ref="E12:E18" si="4">B12*D12</f>
        <v>0.41768115168168152</v>
      </c>
      <c r="F12" s="31" t="s">
        <v>34</v>
      </c>
      <c r="G12" s="29">
        <v>1.33</v>
      </c>
      <c r="H12" s="28">
        <f t="shared" ref="H12:H18" si="5">B12*3000</f>
        <v>60</v>
      </c>
      <c r="I12" s="22">
        <v>220</v>
      </c>
      <c r="J12" s="26">
        <f t="shared" ref="J12:J18" si="6">(B12*D12*G12*100)/I12</f>
        <v>0.25250724169847111</v>
      </c>
      <c r="K12" s="30">
        <f>J12+K11</f>
        <v>1.5767463475983476</v>
      </c>
      <c r="M12" s="2" t="s">
        <v>19</v>
      </c>
      <c r="N12" s="2">
        <f>H12</f>
        <v>60</v>
      </c>
      <c r="O12" s="2">
        <f>N12*1.1</f>
        <v>66</v>
      </c>
    </row>
    <row r="13" spans="1:15" ht="15.75" x14ac:dyDescent="0.25">
      <c r="A13" s="25" t="s">
        <v>11</v>
      </c>
      <c r="B13" s="40">
        <v>0.05</v>
      </c>
      <c r="C13" s="22">
        <v>3150</v>
      </c>
      <c r="D13" s="26">
        <f t="shared" si="3"/>
        <v>8.7016906600350303</v>
      </c>
      <c r="E13" s="26">
        <f t="shared" si="4"/>
        <v>0.43508453300175154</v>
      </c>
      <c r="F13" s="28" t="s">
        <v>35</v>
      </c>
      <c r="G13" s="29">
        <v>2.0299999999999998</v>
      </c>
      <c r="H13" s="28">
        <f t="shared" si="5"/>
        <v>150</v>
      </c>
      <c r="I13" s="22">
        <v>220</v>
      </c>
      <c r="J13" s="26">
        <f t="shared" si="6"/>
        <v>0.40146436454252532</v>
      </c>
      <c r="K13" s="30">
        <f t="shared" ref="K13:K18" si="7">J13+K12</f>
        <v>1.978210712140873</v>
      </c>
      <c r="M13" s="2" t="s">
        <v>20</v>
      </c>
      <c r="N13" s="2">
        <f>H13+H20+H21</f>
        <v>450</v>
      </c>
      <c r="O13" s="2">
        <f t="shared" ref="O13:O15" si="8">N13*1.1</f>
        <v>495.00000000000006</v>
      </c>
    </row>
    <row r="14" spans="1:15" ht="15.75" x14ac:dyDescent="0.25">
      <c r="A14" s="25" t="s">
        <v>12</v>
      </c>
      <c r="B14" s="40">
        <v>0.05</v>
      </c>
      <c r="C14" s="22">
        <f>C13-630</f>
        <v>2520</v>
      </c>
      <c r="D14" s="26">
        <f t="shared" si="3"/>
        <v>6.9613525280280246</v>
      </c>
      <c r="E14" s="26">
        <f t="shared" si="4"/>
        <v>0.34806762640140126</v>
      </c>
      <c r="F14" s="28" t="s">
        <v>36</v>
      </c>
      <c r="G14" s="29">
        <v>3.17</v>
      </c>
      <c r="H14" s="28">
        <f t="shared" si="5"/>
        <v>150</v>
      </c>
      <c r="I14" s="22">
        <v>220</v>
      </c>
      <c r="J14" s="26">
        <f t="shared" si="6"/>
        <v>0.50153380713292817</v>
      </c>
      <c r="K14" s="30">
        <f t="shared" si="7"/>
        <v>2.479744519273801</v>
      </c>
      <c r="M14" s="2" t="s">
        <v>21</v>
      </c>
      <c r="N14" s="2">
        <f>H14+H15+H22+H23</f>
        <v>600</v>
      </c>
      <c r="O14" s="2">
        <f t="shared" si="8"/>
        <v>660</v>
      </c>
    </row>
    <row r="15" spans="1:15" ht="15.75" x14ac:dyDescent="0.25">
      <c r="A15" s="25" t="s">
        <v>24</v>
      </c>
      <c r="B15" s="40">
        <v>0.05</v>
      </c>
      <c r="C15" s="22">
        <f t="shared" ref="C15:C16" si="9">C14-630</f>
        <v>1890</v>
      </c>
      <c r="D15" s="26">
        <f t="shared" si="3"/>
        <v>5.2210143960210189</v>
      </c>
      <c r="E15" s="26">
        <f t="shared" si="4"/>
        <v>0.26105071980105093</v>
      </c>
      <c r="F15" s="28" t="s">
        <v>36</v>
      </c>
      <c r="G15" s="29">
        <v>3.17</v>
      </c>
      <c r="H15" s="28">
        <f t="shared" si="5"/>
        <v>150</v>
      </c>
      <c r="I15" s="22">
        <v>220</v>
      </c>
      <c r="J15" s="26">
        <f t="shared" si="6"/>
        <v>0.3761503553496961</v>
      </c>
      <c r="K15" s="30">
        <f t="shared" si="7"/>
        <v>2.8558948746234973</v>
      </c>
      <c r="M15" s="2" t="s">
        <v>22</v>
      </c>
      <c r="N15" s="2">
        <f>H16+H18+H17+H24+H25+H26+H27</f>
        <v>696</v>
      </c>
      <c r="O15" s="2">
        <f t="shared" si="8"/>
        <v>765.6</v>
      </c>
    </row>
    <row r="16" spans="1:15" ht="15.75" x14ac:dyDescent="0.25">
      <c r="A16" s="25" t="s">
        <v>18</v>
      </c>
      <c r="B16" s="40">
        <v>0.05</v>
      </c>
      <c r="C16" s="22">
        <f t="shared" si="9"/>
        <v>1260</v>
      </c>
      <c r="D16" s="26">
        <f t="shared" si="3"/>
        <v>3.4806762640140123</v>
      </c>
      <c r="E16" s="26">
        <f t="shared" si="4"/>
        <v>0.17403381320070063</v>
      </c>
      <c r="F16" s="31" t="s">
        <v>37</v>
      </c>
      <c r="G16" s="29">
        <v>5.25</v>
      </c>
      <c r="H16" s="28">
        <f t="shared" si="5"/>
        <v>150</v>
      </c>
      <c r="I16" s="22">
        <v>220</v>
      </c>
      <c r="J16" s="26">
        <f t="shared" si="6"/>
        <v>0.41530796331985376</v>
      </c>
      <c r="K16" s="30">
        <f t="shared" si="7"/>
        <v>3.2712028379433509</v>
      </c>
      <c r="N16" s="2">
        <f>SUM(N13:N15)</f>
        <v>1746</v>
      </c>
    </row>
    <row r="17" spans="1:17" ht="15.75" x14ac:dyDescent="0.25">
      <c r="A17" s="25" t="s">
        <v>13</v>
      </c>
      <c r="B17" s="40">
        <v>0.05</v>
      </c>
      <c r="C17" s="22">
        <v>630</v>
      </c>
      <c r="D17" s="26">
        <f t="shared" si="3"/>
        <v>1.7403381320070062</v>
      </c>
      <c r="E17" s="26">
        <f t="shared" ref="E17" si="10">B17*D17</f>
        <v>8.7016906600350316E-2</v>
      </c>
      <c r="F17" s="31" t="s">
        <v>37</v>
      </c>
      <c r="G17" s="29">
        <v>5.25</v>
      </c>
      <c r="H17" s="28">
        <f t="shared" ref="H17" si="11">B17*3000</f>
        <v>150</v>
      </c>
      <c r="I17" s="22">
        <v>220</v>
      </c>
      <c r="J17" s="26">
        <f t="shared" ref="J17" si="12">(B17*D17*G17*100)/I17</f>
        <v>0.20765398165992688</v>
      </c>
      <c r="K17" s="30">
        <f t="shared" si="7"/>
        <v>3.4788568196032776</v>
      </c>
      <c r="N17" s="2">
        <f>N16/3</f>
        <v>582</v>
      </c>
    </row>
    <row r="18" spans="1:17" ht="15.75" x14ac:dyDescent="0.25">
      <c r="A18" s="25" t="s">
        <v>38</v>
      </c>
      <c r="B18" s="40">
        <v>7.0000000000000001E-3</v>
      </c>
      <c r="C18" s="22">
        <f>C16-630</f>
        <v>630</v>
      </c>
      <c r="D18" s="26">
        <f t="shared" si="3"/>
        <v>1.7403381320070062</v>
      </c>
      <c r="E18" s="26">
        <f t="shared" si="4"/>
        <v>1.2182366924049044E-2</v>
      </c>
      <c r="F18" s="31" t="s">
        <v>37</v>
      </c>
      <c r="G18" s="29">
        <v>5.25</v>
      </c>
      <c r="H18" s="28">
        <f t="shared" si="5"/>
        <v>21</v>
      </c>
      <c r="I18" s="22">
        <v>220</v>
      </c>
      <c r="J18" s="26">
        <f t="shared" si="6"/>
        <v>2.9071557432389764E-2</v>
      </c>
      <c r="K18" s="30">
        <f t="shared" si="7"/>
        <v>3.5079283770356673</v>
      </c>
    </row>
    <row r="19" spans="1:17" ht="15.75" x14ac:dyDescent="0.25">
      <c r="A19" s="25"/>
      <c r="B19" s="40"/>
      <c r="C19" s="22"/>
      <c r="D19" s="26"/>
      <c r="E19" s="26"/>
      <c r="F19" s="31"/>
      <c r="G19" s="29"/>
      <c r="H19" s="28"/>
      <c r="I19" s="22"/>
      <c r="J19" s="26"/>
      <c r="K19" s="30"/>
    </row>
    <row r="20" spans="1:17" ht="15.75" x14ac:dyDescent="0.25">
      <c r="A20" s="25" t="s">
        <v>25</v>
      </c>
      <c r="B20" s="40">
        <v>0.05</v>
      </c>
      <c r="C20" s="22">
        <v>3780</v>
      </c>
      <c r="D20" s="26">
        <f t="shared" si="3"/>
        <v>10.442028792042038</v>
      </c>
      <c r="E20" s="26">
        <f t="shared" ref="E20:E25" si="13">B20*D20</f>
        <v>0.52210143960210187</v>
      </c>
      <c r="F20" s="28" t="s">
        <v>35</v>
      </c>
      <c r="G20" s="29">
        <v>2.0299999999999998</v>
      </c>
      <c r="H20" s="28">
        <f t="shared" ref="H20:H25" si="14">B20*3000</f>
        <v>150</v>
      </c>
      <c r="I20" s="22">
        <v>220</v>
      </c>
      <c r="J20" s="26">
        <f t="shared" ref="J20:J25" si="15">(B20*D20*G20*100)/I20</f>
        <v>0.48175723745103033</v>
      </c>
      <c r="K20" s="30">
        <f>J20+K11</f>
        <v>1.805996343350907</v>
      </c>
    </row>
    <row r="21" spans="1:17" ht="15.75" x14ac:dyDescent="0.25">
      <c r="A21" s="25" t="s">
        <v>17</v>
      </c>
      <c r="B21" s="40">
        <v>0.05</v>
      </c>
      <c r="C21" s="22">
        <f>C20-630</f>
        <v>3150</v>
      </c>
      <c r="D21" s="26">
        <f t="shared" si="3"/>
        <v>8.7016906600350303</v>
      </c>
      <c r="E21" s="26">
        <f t="shared" si="13"/>
        <v>0.43508453300175154</v>
      </c>
      <c r="F21" s="28" t="s">
        <v>35</v>
      </c>
      <c r="G21" s="29">
        <v>2.0299999999999998</v>
      </c>
      <c r="H21" s="28">
        <f t="shared" si="14"/>
        <v>150</v>
      </c>
      <c r="I21" s="22">
        <v>220</v>
      </c>
      <c r="J21" s="26">
        <f t="shared" si="15"/>
        <v>0.40146436454252532</v>
      </c>
      <c r="K21" s="30">
        <f>J21+K20</f>
        <v>2.2074607078934321</v>
      </c>
    </row>
    <row r="22" spans="1:17" ht="15.75" x14ac:dyDescent="0.25">
      <c r="A22" s="25" t="s">
        <v>26</v>
      </c>
      <c r="B22" s="40">
        <v>0.05</v>
      </c>
      <c r="C22" s="22">
        <f t="shared" ref="C22:C25" si="16">C21-630</f>
        <v>2520</v>
      </c>
      <c r="D22" s="26">
        <f t="shared" si="3"/>
        <v>6.9613525280280246</v>
      </c>
      <c r="E22" s="26">
        <f t="shared" si="13"/>
        <v>0.34806762640140126</v>
      </c>
      <c r="F22" s="28" t="s">
        <v>36</v>
      </c>
      <c r="G22" s="29">
        <v>3.17</v>
      </c>
      <c r="H22" s="28">
        <f t="shared" si="14"/>
        <v>150</v>
      </c>
      <c r="I22" s="22">
        <v>220</v>
      </c>
      <c r="J22" s="26">
        <f t="shared" si="15"/>
        <v>0.50153380713292817</v>
      </c>
      <c r="K22" s="30">
        <f t="shared" ref="K22:K25" si="17">J22+K21</f>
        <v>2.7089945150263604</v>
      </c>
    </row>
    <row r="23" spans="1:17" ht="15.75" x14ac:dyDescent="0.25">
      <c r="A23" s="25" t="s">
        <v>16</v>
      </c>
      <c r="B23" s="40">
        <v>0.05</v>
      </c>
      <c r="C23" s="22">
        <f t="shared" si="16"/>
        <v>1890</v>
      </c>
      <c r="D23" s="26">
        <f t="shared" si="3"/>
        <v>5.2210143960210189</v>
      </c>
      <c r="E23" s="26">
        <f t="shared" si="13"/>
        <v>0.26105071980105093</v>
      </c>
      <c r="F23" s="28" t="s">
        <v>36</v>
      </c>
      <c r="G23" s="29">
        <v>3.17</v>
      </c>
      <c r="H23" s="28">
        <f t="shared" si="14"/>
        <v>150</v>
      </c>
      <c r="I23" s="22">
        <v>220</v>
      </c>
      <c r="J23" s="26">
        <f t="shared" si="15"/>
        <v>0.3761503553496961</v>
      </c>
      <c r="K23" s="30">
        <f t="shared" si="17"/>
        <v>3.0851448703760562</v>
      </c>
      <c r="N23" s="31"/>
      <c r="O23" s="29"/>
    </row>
    <row r="24" spans="1:17" ht="15.75" x14ac:dyDescent="0.25">
      <c r="A24" s="25" t="s">
        <v>23</v>
      </c>
      <c r="B24" s="40">
        <v>0.05</v>
      </c>
      <c r="C24" s="22">
        <f t="shared" si="16"/>
        <v>1260</v>
      </c>
      <c r="D24" s="26">
        <f t="shared" si="3"/>
        <v>3.4806762640140123</v>
      </c>
      <c r="E24" s="26">
        <f t="shared" si="13"/>
        <v>0.17403381320070063</v>
      </c>
      <c r="F24" s="28" t="s">
        <v>36</v>
      </c>
      <c r="G24" s="29">
        <v>3.17</v>
      </c>
      <c r="H24" s="28">
        <f t="shared" si="14"/>
        <v>150</v>
      </c>
      <c r="I24" s="22">
        <v>220</v>
      </c>
      <c r="J24" s="26">
        <f t="shared" si="15"/>
        <v>0.25076690356646408</v>
      </c>
      <c r="K24" s="30">
        <f t="shared" si="17"/>
        <v>3.3359117739425201</v>
      </c>
    </row>
    <row r="25" spans="1:17" ht="15.75" x14ac:dyDescent="0.25">
      <c r="A25" s="25" t="s">
        <v>27</v>
      </c>
      <c r="B25" s="40">
        <v>0.05</v>
      </c>
      <c r="C25" s="22">
        <f t="shared" si="16"/>
        <v>630</v>
      </c>
      <c r="D25" s="26">
        <f t="shared" si="3"/>
        <v>1.7403381320070062</v>
      </c>
      <c r="E25" s="26">
        <f t="shared" si="13"/>
        <v>8.7016906600350316E-2</v>
      </c>
      <c r="F25" s="31" t="s">
        <v>37</v>
      </c>
      <c r="G25" s="29">
        <v>5.25</v>
      </c>
      <c r="H25" s="28">
        <f t="shared" si="14"/>
        <v>150</v>
      </c>
      <c r="I25" s="22">
        <v>220</v>
      </c>
      <c r="J25" s="26">
        <f t="shared" si="15"/>
        <v>0.20765398165992688</v>
      </c>
      <c r="K25" s="30">
        <f t="shared" si="17"/>
        <v>3.5435657556024469</v>
      </c>
      <c r="P25" s="28"/>
      <c r="Q25" s="29"/>
    </row>
    <row r="26" spans="1:17" ht="15.75" x14ac:dyDescent="0.25">
      <c r="A26" s="25" t="s">
        <v>39</v>
      </c>
      <c r="B26" s="40">
        <v>0.01</v>
      </c>
      <c r="C26" s="22">
        <v>630</v>
      </c>
      <c r="D26" s="26">
        <f t="shared" si="3"/>
        <v>1.7403381320070062</v>
      </c>
      <c r="E26" s="26">
        <f t="shared" ref="E26:E27" si="18">B26*D26</f>
        <v>1.7403381320070063E-2</v>
      </c>
      <c r="F26" s="31" t="s">
        <v>37</v>
      </c>
      <c r="G26" s="29">
        <v>5.25</v>
      </c>
      <c r="H26" s="28">
        <f t="shared" ref="H26:H27" si="19">B26*3000</f>
        <v>30</v>
      </c>
      <c r="I26" s="22">
        <v>220</v>
      </c>
      <c r="J26" s="26">
        <f t="shared" ref="J26:J27" si="20">(B26*D26*G26*100)/I26</f>
        <v>4.1530796331985378E-2</v>
      </c>
      <c r="K26" s="30">
        <f>J26+K21</f>
        <v>2.2489915042254176</v>
      </c>
      <c r="P26" s="28"/>
      <c r="Q26" s="29"/>
    </row>
    <row r="27" spans="1:17" ht="15.75" x14ac:dyDescent="0.25">
      <c r="A27" s="25" t="s">
        <v>40</v>
      </c>
      <c r="B27" s="40">
        <v>1.4999999999999999E-2</v>
      </c>
      <c r="C27" s="22">
        <v>630</v>
      </c>
      <c r="D27" s="26">
        <f t="shared" si="3"/>
        <v>1.7403381320070062</v>
      </c>
      <c r="E27" s="26">
        <f t="shared" si="18"/>
        <v>2.6105071980105091E-2</v>
      </c>
      <c r="F27" s="31" t="s">
        <v>37</v>
      </c>
      <c r="G27" s="29">
        <v>5.25</v>
      </c>
      <c r="H27" s="28">
        <f t="shared" si="19"/>
        <v>45</v>
      </c>
      <c r="I27" s="22">
        <v>220</v>
      </c>
      <c r="J27" s="26">
        <f t="shared" si="20"/>
        <v>6.2296194497978061E-2</v>
      </c>
      <c r="K27" s="30">
        <f>J27+K22</f>
        <v>2.7712907095243384</v>
      </c>
      <c r="P27" s="28"/>
      <c r="Q27" s="29"/>
    </row>
    <row r="28" spans="1:17" ht="15.75" x14ac:dyDescent="0.25">
      <c r="A28" s="25"/>
      <c r="B28" s="22"/>
      <c r="C28" s="22"/>
      <c r="D28" s="26"/>
      <c r="E28" s="26"/>
      <c r="F28" s="28"/>
      <c r="G28" s="29"/>
      <c r="H28" s="28"/>
      <c r="I28" s="22"/>
      <c r="J28" s="26"/>
      <c r="K28" s="30"/>
      <c r="P28" s="28"/>
      <c r="Q28" s="29"/>
    </row>
    <row r="29" spans="1:17" ht="15.75" x14ac:dyDescent="0.25">
      <c r="A29" s="32" t="s">
        <v>41</v>
      </c>
      <c r="B29" s="33"/>
      <c r="C29" s="33"/>
      <c r="D29" s="34"/>
      <c r="E29" s="34"/>
      <c r="F29" s="33"/>
      <c r="G29" s="33"/>
      <c r="H29" s="33"/>
      <c r="I29" s="33"/>
      <c r="J29" s="34"/>
      <c r="K29" s="35"/>
      <c r="P29" s="28"/>
      <c r="Q29" s="29"/>
    </row>
    <row r="30" spans="1:17" ht="15.75" x14ac:dyDescent="0.25">
      <c r="P30" s="28"/>
      <c r="Q30" s="29"/>
    </row>
    <row r="31" spans="1:17" ht="15.75" x14ac:dyDescent="0.25">
      <c r="P31" s="31"/>
      <c r="Q31" s="29"/>
    </row>
    <row r="32" spans="1:17" ht="15.75" x14ac:dyDescent="0.25">
      <c r="P32" s="31"/>
      <c r="Q32" s="29"/>
    </row>
  </sheetData>
  <mergeCells count="2">
    <mergeCell ref="A2:K2"/>
    <mergeCell ref="A10:K10"/>
  </mergeCells>
  <printOptions horizontalCentered="1" gridLines="1"/>
  <pageMargins left="0.98425196850393704" right="0.78740157480314965" top="1.7716535433070868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PQ_LINEAR</vt:lpstr>
      <vt:lpstr>PQ_LINEAR!Area_de_impressao</vt:lpstr>
    </vt:vector>
  </TitlesOfParts>
  <Company>Brasil Central - Com. e Constr.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Queda de Tensão</dc:title>
  <dc:creator>Severino Vicente da Silva júnior</dc:creator>
  <cp:lastModifiedBy>Usuário do Windows</cp:lastModifiedBy>
  <cp:lastPrinted>2018-08-04T21:40:16Z</cp:lastPrinted>
  <dcterms:created xsi:type="dcterms:W3CDTF">2002-02-28T18:44:47Z</dcterms:created>
  <dcterms:modified xsi:type="dcterms:W3CDTF">2018-08-04T21:40:35Z</dcterms:modified>
</cp:coreProperties>
</file>